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<sst xmlns="http://schemas.openxmlformats.org/spreadsheetml/2006/main" count="151" uniqueCount="85">
  <si>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</si>
  <si>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</si>
  <si>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</si>
  <si>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</si>
  <si>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</si>
  <si>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</si>
  <si>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</si>
  <si>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</si>
  <si>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</si>
  <si>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</si>
  <si>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</si>
  <si>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</si>
  <si>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</si>
  <si>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</si>
  <si>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</si>
  <si>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</si>
  <si>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</si>
  <si>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</si>
  <si>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</si>
  <si>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</si>
  <si>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</si>
  <si>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</si>
  <si>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</si>
  <si>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</si>
  <si>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</si>
  <si>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</si>
  <si>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</si>
  <si>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</si>
  <si>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</si>
  <si>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</si>
  <si>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</si>
  <si>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</si>
  <si>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</si>
  <si>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</si>
  <si>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</si>
  <si>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</si>
  <si>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</si>
  <si>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</si>
  <si>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</si>
  <si>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</si>
  <si>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</si>
  <si>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</si>
  <si>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</si>
  <si>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</si>
  <si>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</si>
  <si>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</si>
  <si>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</si>
  <si>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</si>
  <si>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</si>
  <si>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</si>
  <si>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</si>
  <si>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</si>
  <si>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</si>
  <si>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</si>
  <si>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</si>
  <si>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</si>
  <si>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</si>
  <si>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</si>
  <si>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</si>
  <si>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</si>
  <si>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</si>
  <si>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</si>
  <si>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</si>
  <si>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</si>
  <si>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</si>
  <si>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</si>
  <si>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</si>
  <si>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</si>
  <si>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</si>
  <si>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</si>
  <si>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</si>
  <si>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</si>
  <si>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</si>
  <si>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</si>
  <si>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</si>
  <si>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</si>
  <si>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</si>
  <si>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</si>
  <si>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</si>
  <si>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</si>
  <si>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</si>
  <si>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21.03.2017</t>
  </si>
  <si>
    <r>
      <t xml:space="preserve">станом на 21.03.2017р.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</si>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</sst>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1530774"/>
        <c:axId val="59559239"/>
      </c:lineChart>
      <c:catAx>
        <c:axId val="215307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59239"/>
        <c:crosses val="autoZero"/>
        <c:auto val="0"/>
        <c:lblOffset val="100"/>
        <c:tickLblSkip val="1"/>
        <c:noMultiLvlLbl val="0"/>
      </c:catAx>
      <c:valAx>
        <c:axId val="595592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307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6271104"/>
        <c:axId val="59569025"/>
      </c:lineChart>
      <c:catAx>
        <c:axId val="662711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69025"/>
        <c:crosses val="autoZero"/>
        <c:auto val="0"/>
        <c:lblOffset val="100"/>
        <c:tickLblSkip val="1"/>
        <c:noMultiLvlLbl val="0"/>
      </c:catAx>
      <c:valAx>
        <c:axId val="595690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711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66359178"/>
        <c:axId val="60361691"/>
      </c:lineChart>
      <c:catAx>
        <c:axId val="663591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 val="autoZero"/>
        <c:auto val="0"/>
        <c:lblOffset val="100"/>
        <c:tickLblSkip val="1"/>
        <c:noMultiLvlLbl val="0"/>
      </c:catAx>
      <c:valAx>
        <c:axId val="603616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591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384308"/>
        <c:axId val="57458773"/>
      </c:bar3D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58773"/>
        <c:crosses val="autoZero"/>
        <c:auto val="1"/>
        <c:lblOffset val="100"/>
        <c:tickLblSkip val="1"/>
        <c:noMultiLvlLbl val="0"/>
      </c:catAx>
      <c:valAx>
        <c:axId val="57458773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4308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7366910"/>
        <c:axId val="23649007"/>
      </c:bar3D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66910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264 214,9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-33 646,3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- 34 142,0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76</v>
      </c>
      <c r="Q1" s="134"/>
      <c r="R1" s="134"/>
      <c r="S1" s="134"/>
      <c r="T1" s="134"/>
      <c r="U1" s="135"/>
    </row>
    <row r="2" spans="1:21" ht="15" thickBot="1">
      <c r="A2" s="136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66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2" t="s">
        <v>47</v>
      </c>
      <c r="T3" s="14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4">
        <v>0</v>
      </c>
      <c r="T4" s="14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6">
        <v>0</v>
      </c>
      <c r="T5" s="12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8">
        <v>0</v>
      </c>
      <c r="T7" s="12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6">
        <v>0</v>
      </c>
      <c r="T8" s="12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6">
        <v>0</v>
      </c>
      <c r="T9" s="12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6">
        <v>0</v>
      </c>
      <c r="T11" s="12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6">
        <v>0</v>
      </c>
      <c r="T14" s="12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6">
        <v>1</v>
      </c>
      <c r="T15" s="12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6">
        <v>0</v>
      </c>
      <c r="T16" s="12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6">
        <v>0</v>
      </c>
      <c r="T17" s="12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6">
        <v>0</v>
      </c>
      <c r="T18" s="12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6">
        <v>0</v>
      </c>
      <c r="T19" s="12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6">
        <v>0</v>
      </c>
      <c r="T20" s="12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6">
        <v>0</v>
      </c>
      <c r="T21" s="12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6">
        <v>0</v>
      </c>
      <c r="T22" s="12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5">
        <f>SUM(S4:S22)</f>
        <v>1</v>
      </c>
      <c r="T23" s="11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7" t="s">
        <v>33</v>
      </c>
      <c r="Q26" s="117"/>
      <c r="R26" s="117"/>
      <c r="S26" s="11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8" t="s">
        <v>29</v>
      </c>
      <c r="Q27" s="118"/>
      <c r="R27" s="118"/>
      <c r="S27" s="11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9">
        <v>42767</v>
      </c>
      <c r="Q28" s="122">
        <f>'[2]січень 17'!$D$94</f>
        <v>9505.30341</v>
      </c>
      <c r="R28" s="122"/>
      <c r="S28" s="12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0"/>
      <c r="Q29" s="122"/>
      <c r="R29" s="122"/>
      <c r="S29" s="12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3" t="s">
        <v>45</v>
      </c>
      <c r="R31" s="12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40</v>
      </c>
      <c r="R32" s="12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7" t="s">
        <v>30</v>
      </c>
      <c r="Q36" s="117"/>
      <c r="R36" s="117"/>
      <c r="S36" s="11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4" t="s">
        <v>31</v>
      </c>
      <c r="Q37" s="114"/>
      <c r="R37" s="114"/>
      <c r="S37" s="11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9">
        <v>42767</v>
      </c>
      <c r="Q38" s="121">
        <f>104633628.96/1000</f>
        <v>104633.62895999999</v>
      </c>
      <c r="R38" s="121"/>
      <c r="S38" s="12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0"/>
      <c r="Q39" s="121"/>
      <c r="R39" s="121"/>
      <c r="S39" s="12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75</v>
      </c>
      <c r="Q1" s="134"/>
      <c r="R1" s="134"/>
      <c r="S1" s="134"/>
      <c r="T1" s="134"/>
      <c r="U1" s="135"/>
    </row>
    <row r="2" spans="1:21" ht="15" thickBot="1">
      <c r="A2" s="136" t="s">
        <v>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74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4">
        <v>0</v>
      </c>
      <c r="T4" s="14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6">
        <v>0</v>
      </c>
      <c r="T5" s="12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28">
        <v>1</v>
      </c>
      <c r="T7" s="12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6">
        <v>0</v>
      </c>
      <c r="T8" s="12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6">
        <v>0</v>
      </c>
      <c r="T9" s="12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6">
        <v>0</v>
      </c>
      <c r="T11" s="12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6">
        <v>0</v>
      </c>
      <c r="T14" s="12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6">
        <v>0</v>
      </c>
      <c r="T15" s="12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6">
        <v>0</v>
      </c>
      <c r="T16" s="12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6">
        <v>0</v>
      </c>
      <c r="T17" s="12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6">
        <v>0</v>
      </c>
      <c r="T18" s="12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6">
        <v>0</v>
      </c>
      <c r="T19" s="12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6">
        <v>0</v>
      </c>
      <c r="T20" s="12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6">
        <v>0</v>
      </c>
      <c r="T21" s="12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6">
        <v>0</v>
      </c>
      <c r="T22" s="12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6">
        <v>0</v>
      </c>
      <c r="T23" s="14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5">
        <f>SUM(S4:S23)</f>
        <v>1</v>
      </c>
      <c r="T24" s="11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7" t="s">
        <v>33</v>
      </c>
      <c r="Q27" s="117"/>
      <c r="R27" s="117"/>
      <c r="S27" s="11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8" t="s">
        <v>29</v>
      </c>
      <c r="Q28" s="118"/>
      <c r="R28" s="118"/>
      <c r="S28" s="11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9">
        <v>42795</v>
      </c>
      <c r="Q29" s="122">
        <f>'[2]лютий'!$D$94</f>
        <v>7713.34596</v>
      </c>
      <c r="R29" s="122"/>
      <c r="S29" s="12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0"/>
      <c r="Q30" s="122"/>
      <c r="R30" s="122"/>
      <c r="S30" s="12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3" t="s">
        <v>45</v>
      </c>
      <c r="R32" s="12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5" t="s">
        <v>40</v>
      </c>
      <c r="R33" s="12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7" t="s">
        <v>30</v>
      </c>
      <c r="Q37" s="117"/>
      <c r="R37" s="117"/>
      <c r="S37" s="11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4" t="s">
        <v>31</v>
      </c>
      <c r="Q38" s="114"/>
      <c r="R38" s="114"/>
      <c r="S38" s="11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9">
        <v>42795</v>
      </c>
      <c r="Q39" s="121">
        <v>115182.07822999997</v>
      </c>
      <c r="R39" s="121"/>
      <c r="S39" s="12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0"/>
      <c r="Q40" s="121"/>
      <c r="R40" s="121"/>
      <c r="S40" s="12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79</v>
      </c>
      <c r="Q1" s="134"/>
      <c r="R1" s="134"/>
      <c r="S1" s="134"/>
      <c r="T1" s="134"/>
      <c r="U1" s="135"/>
    </row>
    <row r="2" spans="1:21" ht="15" thickBot="1">
      <c r="A2" s="136" t="s">
        <v>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82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77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AVERAGE(L4:L16)</f>
        <v>4668.348461538461</v>
      </c>
      <c r="P4" s="101">
        <v>0</v>
      </c>
      <c r="Q4" s="102">
        <v>0</v>
      </c>
      <c r="R4" s="103">
        <v>1</v>
      </c>
      <c r="S4" s="144">
        <v>0</v>
      </c>
      <c r="T4" s="145"/>
      <c r="U4" s="104">
        <f>P4+Q4+S4+R4+T4</f>
        <v>1</v>
      </c>
    </row>
    <row r="5" spans="1:21" ht="12.75">
      <c r="A5" s="10">
        <v>42796</v>
      </c>
      <c r="B5" s="69">
        <v>2770.05</v>
      </c>
      <c r="C5" s="69">
        <v>129.25</v>
      </c>
      <c r="D5" s="69">
        <v>20</v>
      </c>
      <c r="E5" s="69">
        <v>1170.9</v>
      </c>
      <c r="F5" s="86">
        <v>178.1</v>
      </c>
      <c r="G5" s="85">
        <v>56.9</v>
      </c>
      <c r="H5" s="85">
        <v>12.6</v>
      </c>
      <c r="I5" s="85">
        <v>0</v>
      </c>
      <c r="J5" s="69">
        <v>0</v>
      </c>
      <c r="K5" s="69">
        <f t="shared" si="0"/>
        <v>-184.86999999999998</v>
      </c>
      <c r="L5" s="69">
        <v>4152.93</v>
      </c>
      <c r="M5" s="69">
        <v>2100</v>
      </c>
      <c r="N5" s="3">
        <f t="shared" si="1"/>
        <v>1.9775857142857145</v>
      </c>
      <c r="O5" s="2">
        <v>4668.3</v>
      </c>
      <c r="P5" s="75">
        <v>0</v>
      </c>
      <c r="Q5" s="69">
        <v>0</v>
      </c>
      <c r="R5" s="76">
        <v>0</v>
      </c>
      <c r="S5" s="126">
        <v>0</v>
      </c>
      <c r="T5" s="127"/>
      <c r="U5" s="74">
        <f aca="true" t="shared" si="2" ref="U5:U25">P5+Q5+S5+R5+T5</f>
        <v>0</v>
      </c>
    </row>
    <row r="6" spans="1:21" ht="12.75">
      <c r="A6" s="10">
        <v>42797</v>
      </c>
      <c r="B6" s="69">
        <v>2488.2</v>
      </c>
      <c r="C6" s="69">
        <v>3.5</v>
      </c>
      <c r="D6" s="78">
        <v>21.4</v>
      </c>
      <c r="E6" s="69">
        <v>147.8</v>
      </c>
      <c r="F6" s="87">
        <v>346.3</v>
      </c>
      <c r="G6" s="85">
        <v>37.4</v>
      </c>
      <c r="H6" s="85">
        <v>4.3</v>
      </c>
      <c r="I6" s="85">
        <v>461.7</v>
      </c>
      <c r="J6" s="85">
        <v>0</v>
      </c>
      <c r="K6" s="69">
        <f t="shared" si="0"/>
        <v>-368.9</v>
      </c>
      <c r="L6" s="69">
        <v>3141.7</v>
      </c>
      <c r="M6" s="69">
        <v>2500</v>
      </c>
      <c r="N6" s="3">
        <f t="shared" si="1"/>
        <v>1.25668</v>
      </c>
      <c r="O6" s="2">
        <v>4668.3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42800</v>
      </c>
      <c r="B7" s="84">
        <v>4037.2</v>
      </c>
      <c r="C7" s="69">
        <v>7.1</v>
      </c>
      <c r="D7" s="69">
        <v>2.7</v>
      </c>
      <c r="E7" s="69">
        <v>125.5</v>
      </c>
      <c r="F7" s="86">
        <v>453.2</v>
      </c>
      <c r="G7" s="85">
        <v>40.4</v>
      </c>
      <c r="H7" s="85">
        <v>17.2</v>
      </c>
      <c r="I7" s="85">
        <v>0</v>
      </c>
      <c r="J7" s="85">
        <v>0</v>
      </c>
      <c r="K7" s="69">
        <f t="shared" si="0"/>
        <v>8.000000000000309</v>
      </c>
      <c r="L7" s="69">
        <v>4691.3</v>
      </c>
      <c r="M7" s="69">
        <v>4800</v>
      </c>
      <c r="N7" s="3">
        <f t="shared" si="1"/>
        <v>0.9773541666666667</v>
      </c>
      <c r="O7" s="2">
        <v>4668.3</v>
      </c>
      <c r="P7" s="77">
        <v>0</v>
      </c>
      <c r="Q7" s="78">
        <v>0</v>
      </c>
      <c r="R7" s="79">
        <v>0</v>
      </c>
      <c r="S7" s="128">
        <v>1</v>
      </c>
      <c r="T7" s="129"/>
      <c r="U7" s="74">
        <f t="shared" si="2"/>
        <v>1</v>
      </c>
    </row>
    <row r="8" spans="1:21" ht="12.75">
      <c r="A8" s="10">
        <v>42801</v>
      </c>
      <c r="B8" s="69">
        <v>8501.2</v>
      </c>
      <c r="C8" s="80">
        <v>7.08</v>
      </c>
      <c r="D8" s="85">
        <v>12.1</v>
      </c>
      <c r="E8" s="85">
        <v>187.9</v>
      </c>
      <c r="F8" s="69">
        <v>734.3</v>
      </c>
      <c r="G8" s="85">
        <v>128.8</v>
      </c>
      <c r="H8" s="85">
        <v>61.8</v>
      </c>
      <c r="I8" s="85">
        <v>0</v>
      </c>
      <c r="J8" s="85">
        <v>0</v>
      </c>
      <c r="K8" s="69">
        <f t="shared" si="0"/>
        <v>9.219999999999132</v>
      </c>
      <c r="L8" s="69">
        <v>9642.4</v>
      </c>
      <c r="M8" s="69">
        <v>7800</v>
      </c>
      <c r="N8" s="3">
        <f t="shared" si="1"/>
        <v>1.236205128205128</v>
      </c>
      <c r="O8" s="2">
        <v>4668.3</v>
      </c>
      <c r="P8" s="77">
        <v>10</v>
      </c>
      <c r="Q8" s="78">
        <v>0</v>
      </c>
      <c r="R8" s="76">
        <v>0</v>
      </c>
      <c r="S8" s="126">
        <v>0</v>
      </c>
      <c r="T8" s="127"/>
      <c r="U8" s="74">
        <f t="shared" si="2"/>
        <v>10</v>
      </c>
    </row>
    <row r="9" spans="1:21" ht="12.75">
      <c r="A9" s="10">
        <v>42803</v>
      </c>
      <c r="B9" s="69">
        <v>934.5</v>
      </c>
      <c r="C9" s="80">
        <v>11.4</v>
      </c>
      <c r="D9" s="85">
        <v>9.1</v>
      </c>
      <c r="E9" s="89">
        <v>231</v>
      </c>
      <c r="F9" s="69">
        <v>258</v>
      </c>
      <c r="G9" s="85">
        <v>44.4</v>
      </c>
      <c r="H9" s="85">
        <v>56.4</v>
      </c>
      <c r="I9" s="85">
        <v>0</v>
      </c>
      <c r="J9" s="85">
        <v>0</v>
      </c>
      <c r="K9" s="69">
        <f t="shared" si="0"/>
        <v>10.799999999999905</v>
      </c>
      <c r="L9" s="69">
        <v>1555.6</v>
      </c>
      <c r="M9" s="69">
        <v>2500</v>
      </c>
      <c r="N9" s="3">
        <f t="shared" si="1"/>
        <v>0.62224</v>
      </c>
      <c r="O9" s="2">
        <v>4668.3</v>
      </c>
      <c r="P9" s="77">
        <v>6</v>
      </c>
      <c r="Q9" s="78">
        <v>0</v>
      </c>
      <c r="R9" s="76">
        <v>110.35</v>
      </c>
      <c r="S9" s="126">
        <v>0</v>
      </c>
      <c r="T9" s="127"/>
      <c r="U9" s="74">
        <f t="shared" si="2"/>
        <v>116.35</v>
      </c>
    </row>
    <row r="10" spans="1:21" ht="12.75">
      <c r="A10" s="10">
        <v>42804</v>
      </c>
      <c r="B10" s="69">
        <v>1376.2</v>
      </c>
      <c r="C10" s="80">
        <v>21.95</v>
      </c>
      <c r="D10" s="85">
        <v>1.2</v>
      </c>
      <c r="E10" s="85">
        <v>283.6</v>
      </c>
      <c r="F10" s="69">
        <v>308.7</v>
      </c>
      <c r="G10" s="85">
        <v>45.4</v>
      </c>
      <c r="H10" s="85">
        <v>82</v>
      </c>
      <c r="I10" s="85">
        <v>0</v>
      </c>
      <c r="J10" s="85">
        <v>0</v>
      </c>
      <c r="K10" s="69">
        <f t="shared" si="0"/>
        <v>36.25000000000003</v>
      </c>
      <c r="L10" s="69">
        <v>2155.3</v>
      </c>
      <c r="M10" s="78">
        <v>2340</v>
      </c>
      <c r="N10" s="3">
        <f t="shared" si="1"/>
        <v>0.9210683760683761</v>
      </c>
      <c r="O10" s="2">
        <v>4668.3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42807</v>
      </c>
      <c r="B11" s="69">
        <v>683.3</v>
      </c>
      <c r="C11" s="80">
        <v>13.3</v>
      </c>
      <c r="D11" s="85">
        <v>23.3</v>
      </c>
      <c r="E11" s="85">
        <v>279.8</v>
      </c>
      <c r="F11" s="69">
        <v>395.7</v>
      </c>
      <c r="G11" s="85">
        <v>48.6</v>
      </c>
      <c r="H11" s="85">
        <v>8.2</v>
      </c>
      <c r="I11" s="85">
        <v>0</v>
      </c>
      <c r="J11" s="85">
        <v>0</v>
      </c>
      <c r="K11" s="69">
        <f>L11-B11-C11-D11-E11-F11-G11-H11-I11-J11</f>
        <v>10.800000000000136</v>
      </c>
      <c r="L11" s="69">
        <v>1463</v>
      </c>
      <c r="M11" s="69">
        <v>2150</v>
      </c>
      <c r="N11" s="3">
        <f t="shared" si="1"/>
        <v>0.6804651162790698</v>
      </c>
      <c r="O11" s="2">
        <v>4668.3</v>
      </c>
      <c r="P11" s="75">
        <v>0</v>
      </c>
      <c r="Q11" s="69">
        <v>0</v>
      </c>
      <c r="R11" s="76">
        <v>0.3</v>
      </c>
      <c r="S11" s="126">
        <v>0</v>
      </c>
      <c r="T11" s="127"/>
      <c r="U11" s="74">
        <f t="shared" si="2"/>
        <v>0.3</v>
      </c>
    </row>
    <row r="12" spans="1:21" ht="12.75">
      <c r="A12" s="10">
        <v>42808</v>
      </c>
      <c r="B12" s="84">
        <v>1501.7</v>
      </c>
      <c r="C12" s="80">
        <v>119.3</v>
      </c>
      <c r="D12" s="85">
        <v>51.7</v>
      </c>
      <c r="E12" s="85">
        <v>276.2</v>
      </c>
      <c r="F12" s="69">
        <v>522.3</v>
      </c>
      <c r="G12" s="85">
        <v>101.3</v>
      </c>
      <c r="H12" s="85">
        <v>7.5</v>
      </c>
      <c r="I12" s="85">
        <v>0</v>
      </c>
      <c r="J12" s="85">
        <v>0</v>
      </c>
      <c r="K12" s="69">
        <f>L12-B12-C12-D12-E12-F12-G12-H12-I12-J12</f>
        <v>6.999999999999957</v>
      </c>
      <c r="L12" s="69">
        <v>2587</v>
      </c>
      <c r="M12" s="69">
        <v>2400</v>
      </c>
      <c r="N12" s="3">
        <f t="shared" si="1"/>
        <v>1.0779166666666666</v>
      </c>
      <c r="O12" s="2">
        <v>4668.3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42809</v>
      </c>
      <c r="B13" s="69">
        <v>6081.7</v>
      </c>
      <c r="C13" s="80">
        <v>7515.3</v>
      </c>
      <c r="D13" s="85">
        <v>2.4</v>
      </c>
      <c r="E13" s="85">
        <v>394.4</v>
      </c>
      <c r="F13" s="69">
        <v>543</v>
      </c>
      <c r="G13" s="85">
        <v>84.1</v>
      </c>
      <c r="H13" s="85">
        <v>20.1</v>
      </c>
      <c r="I13" s="85">
        <v>0</v>
      </c>
      <c r="J13" s="85">
        <v>0</v>
      </c>
      <c r="K13" s="69">
        <f>L13-B13-C13-D13-E13-F13-G13-H13-I13-J13</f>
        <v>11.299999999998299</v>
      </c>
      <c r="L13" s="69">
        <v>14652.3</v>
      </c>
      <c r="M13" s="69">
        <v>6800</v>
      </c>
      <c r="N13" s="3">
        <f t="shared" si="1"/>
        <v>2.15475</v>
      </c>
      <c r="O13" s="2">
        <v>4668.3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42810</v>
      </c>
      <c r="B14" s="69">
        <v>2486.5</v>
      </c>
      <c r="C14" s="80">
        <v>205.9</v>
      </c>
      <c r="D14" s="85">
        <v>1</v>
      </c>
      <c r="E14" s="85">
        <v>640.7</v>
      </c>
      <c r="F14" s="69">
        <v>521.2</v>
      </c>
      <c r="G14" s="85">
        <v>44.6</v>
      </c>
      <c r="H14" s="85">
        <v>12.7</v>
      </c>
      <c r="I14" s="85">
        <v>0</v>
      </c>
      <c r="J14" s="85">
        <v>0</v>
      </c>
      <c r="K14" s="69">
        <f t="shared" si="0"/>
        <v>101.89999999999982</v>
      </c>
      <c r="L14" s="69">
        <v>4014.5</v>
      </c>
      <c r="M14" s="69">
        <v>6500</v>
      </c>
      <c r="N14" s="3">
        <f t="shared" si="1"/>
        <v>0.6176153846153846</v>
      </c>
      <c r="O14" s="2">
        <v>4668.3</v>
      </c>
      <c r="P14" s="75">
        <v>0</v>
      </c>
      <c r="Q14" s="69">
        <v>0</v>
      </c>
      <c r="R14" s="80">
        <v>0</v>
      </c>
      <c r="S14" s="126">
        <v>0</v>
      </c>
      <c r="T14" s="127"/>
      <c r="U14" s="74">
        <f t="shared" si="2"/>
        <v>0</v>
      </c>
    </row>
    <row r="15" spans="1:21" ht="12.75">
      <c r="A15" s="10">
        <v>42811</v>
      </c>
      <c r="B15" s="69">
        <v>2037.4</v>
      </c>
      <c r="C15" s="70">
        <v>185.5</v>
      </c>
      <c r="D15" s="88">
        <v>34.4</v>
      </c>
      <c r="E15" s="88">
        <v>350</v>
      </c>
      <c r="F15" s="89">
        <v>804.4</v>
      </c>
      <c r="G15" s="88">
        <v>40.4</v>
      </c>
      <c r="H15" s="88">
        <v>15.5</v>
      </c>
      <c r="I15" s="88">
        <v>0</v>
      </c>
      <c r="J15" s="88">
        <v>0</v>
      </c>
      <c r="K15" s="69">
        <f t="shared" si="0"/>
        <v>9.09999999999966</v>
      </c>
      <c r="L15" s="69">
        <v>3476.7</v>
      </c>
      <c r="M15" s="78">
        <v>2500</v>
      </c>
      <c r="N15" s="3">
        <f>L15/M15</f>
        <v>1.39068</v>
      </c>
      <c r="O15" s="2">
        <v>4668.3</v>
      </c>
      <c r="P15" s="75">
        <v>0</v>
      </c>
      <c r="Q15" s="69">
        <v>0</v>
      </c>
      <c r="R15" s="80">
        <v>0</v>
      </c>
      <c r="S15" s="126">
        <v>0</v>
      </c>
      <c r="T15" s="127"/>
      <c r="U15" s="74">
        <f t="shared" si="2"/>
        <v>0</v>
      </c>
    </row>
    <row r="16" spans="1:21" ht="12.75">
      <c r="A16" s="10">
        <v>42814</v>
      </c>
      <c r="B16" s="69">
        <v>3016.8</v>
      </c>
      <c r="C16" s="80">
        <v>243.9</v>
      </c>
      <c r="D16" s="85">
        <v>28.5</v>
      </c>
      <c r="E16" s="85">
        <v>430</v>
      </c>
      <c r="F16" s="69">
        <v>622.6</v>
      </c>
      <c r="G16" s="85">
        <v>57.6</v>
      </c>
      <c r="H16" s="85">
        <v>2.7</v>
      </c>
      <c r="I16" s="85">
        <v>0</v>
      </c>
      <c r="J16" s="85">
        <v>0</v>
      </c>
      <c r="K16" s="69">
        <f t="shared" si="0"/>
        <v>10.199999999999886</v>
      </c>
      <c r="L16" s="69">
        <v>4412.3</v>
      </c>
      <c r="M16" s="78">
        <v>2490</v>
      </c>
      <c r="N16" s="3">
        <f t="shared" si="1"/>
        <v>1.772008032128514</v>
      </c>
      <c r="O16" s="2">
        <v>4668.3</v>
      </c>
      <c r="P16" s="75">
        <v>0</v>
      </c>
      <c r="Q16" s="69">
        <v>0</v>
      </c>
      <c r="R16" s="80">
        <v>0</v>
      </c>
      <c r="S16" s="126">
        <v>0</v>
      </c>
      <c r="T16" s="127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4668.3</v>
      </c>
      <c r="P17" s="75"/>
      <c r="Q17" s="69"/>
      <c r="R17" s="80"/>
      <c r="S17" s="126"/>
      <c r="T17" s="127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4668.3</v>
      </c>
      <c r="P18" s="75"/>
      <c r="Q18" s="69"/>
      <c r="R18" s="76"/>
      <c r="S18" s="126"/>
      <c r="T18" s="127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4668.3</v>
      </c>
      <c r="P19" s="75"/>
      <c r="Q19" s="69"/>
      <c r="R19" s="76"/>
      <c r="S19" s="126"/>
      <c r="T19" s="127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4668.3</v>
      </c>
      <c r="P20" s="75"/>
      <c r="Q20" s="69"/>
      <c r="R20" s="76"/>
      <c r="S20" s="126"/>
      <c r="T20" s="127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4668.3</v>
      </c>
      <c r="P21" s="75"/>
      <c r="Q21" s="69"/>
      <c r="R21" s="76"/>
      <c r="S21" s="126"/>
      <c r="T21" s="127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4668.3</v>
      </c>
      <c r="P22" s="75"/>
      <c r="Q22" s="69"/>
      <c r="R22" s="76"/>
      <c r="S22" s="126"/>
      <c r="T22" s="127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4668.3</v>
      </c>
      <c r="P23" s="109"/>
      <c r="Q23" s="110"/>
      <c r="R23" s="111"/>
      <c r="S23" s="112"/>
      <c r="T23" s="113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4668.3</v>
      </c>
      <c r="P24" s="109"/>
      <c r="Q24" s="110"/>
      <c r="R24" s="111"/>
      <c r="S24" s="112"/>
      <c r="T24" s="113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4668.3</v>
      </c>
      <c r="P25" s="105"/>
      <c r="Q25" s="106"/>
      <c r="R25" s="107"/>
      <c r="S25" s="146"/>
      <c r="T25" s="147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37283.65000000001</v>
      </c>
      <c r="C26" s="92">
        <f t="shared" si="3"/>
        <v>8599.88</v>
      </c>
      <c r="D26" s="92">
        <f t="shared" si="3"/>
        <v>192.4</v>
      </c>
      <c r="E26" s="92">
        <f t="shared" si="3"/>
        <v>4838</v>
      </c>
      <c r="F26" s="92">
        <f t="shared" si="3"/>
        <v>5908.499999999999</v>
      </c>
      <c r="G26" s="92">
        <f t="shared" si="3"/>
        <v>811.7</v>
      </c>
      <c r="H26" s="92">
        <f t="shared" si="3"/>
        <v>318.4</v>
      </c>
      <c r="I26" s="92">
        <f t="shared" si="3"/>
        <v>461.7</v>
      </c>
      <c r="J26" s="92">
        <f t="shared" si="3"/>
        <v>2585.5</v>
      </c>
      <c r="K26" s="91">
        <f t="shared" si="3"/>
        <v>-311.20000000000283</v>
      </c>
      <c r="L26" s="91">
        <f t="shared" si="3"/>
        <v>60688.53</v>
      </c>
      <c r="M26" s="91">
        <f t="shared" si="3"/>
        <v>94334.8</v>
      </c>
      <c r="N26" s="93">
        <f>L26/M26</f>
        <v>0.6433313050963165</v>
      </c>
      <c r="O26" s="2"/>
      <c r="P26" s="82">
        <f>SUM(P4:P25)</f>
        <v>16</v>
      </c>
      <c r="Q26" s="82">
        <f>SUM(Q4:Q25)</f>
        <v>0</v>
      </c>
      <c r="R26" s="82">
        <f>SUM(R4:R25)</f>
        <v>111.64999999999999</v>
      </c>
      <c r="S26" s="115">
        <f>SUM(S4:S25)</f>
        <v>1</v>
      </c>
      <c r="T26" s="116"/>
      <c r="U26" s="82">
        <f>P26+Q26+S26+R26+T26</f>
        <v>128.64999999999998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7" t="s">
        <v>33</v>
      </c>
      <c r="Q29" s="117"/>
      <c r="R29" s="117"/>
      <c r="S29" s="117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8" t="s">
        <v>29</v>
      </c>
      <c r="Q30" s="118"/>
      <c r="R30" s="118"/>
      <c r="S30" s="118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19">
        <v>42815</v>
      </c>
      <c r="Q31" s="122">
        <v>1500.00476</v>
      </c>
      <c r="R31" s="122"/>
      <c r="S31" s="122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20"/>
      <c r="Q32" s="122"/>
      <c r="R32" s="122"/>
      <c r="S32" s="122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23" t="s">
        <v>45</v>
      </c>
      <c r="R34" s="124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25" t="s">
        <v>40</v>
      </c>
      <c r="R35" s="125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7" t="s">
        <v>30</v>
      </c>
      <c r="Q39" s="117"/>
      <c r="R39" s="117"/>
      <c r="S39" s="117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14" t="s">
        <v>31</v>
      </c>
      <c r="Q40" s="114"/>
      <c r="R40" s="114"/>
      <c r="S40" s="114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19">
        <v>42815</v>
      </c>
      <c r="Q41" s="121">
        <v>102750256.45999996</v>
      </c>
      <c r="R41" s="121"/>
      <c r="S41" s="121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20"/>
      <c r="Q42" s="121"/>
      <c r="R42" s="121"/>
      <c r="S42" s="121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Q34:R34"/>
    <mergeCell ref="Q35:R35"/>
    <mergeCell ref="P39:S39"/>
    <mergeCell ref="P40:S40"/>
    <mergeCell ref="P41:P42"/>
    <mergeCell ref="Q41:S42"/>
    <mergeCell ref="S25:T25"/>
    <mergeCell ref="S26:T26"/>
    <mergeCell ref="P29:S29"/>
    <mergeCell ref="P30:S30"/>
    <mergeCell ref="P31:P32"/>
    <mergeCell ref="Q31:S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83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52</v>
      </c>
      <c r="I27" s="153"/>
      <c r="J27" s="160"/>
      <c r="K27" s="161"/>
      <c r="L27" s="156" t="s">
        <v>36</v>
      </c>
      <c r="M27" s="157"/>
      <c r="N27" s="158"/>
      <c r="O27" s="150" t="s">
        <v>84</v>
      </c>
      <c r="P27" s="151"/>
    </row>
    <row r="28" spans="1:16" ht="30.75" customHeight="1">
      <c r="A28" s="164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2"/>
      <c r="P28" s="153"/>
    </row>
    <row r="29" spans="1:16" ht="23.25" customHeight="1" thickBot="1">
      <c r="A29" s="44">
        <f>березень!Q41</f>
        <v>102750256.45999996</v>
      </c>
      <c r="B29" s="49">
        <v>4830</v>
      </c>
      <c r="C29" s="49">
        <v>64.31</v>
      </c>
      <c r="D29" s="49">
        <v>0</v>
      </c>
      <c r="E29" s="49">
        <v>0.1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1281.65</v>
      </c>
      <c r="N29" s="51">
        <f>M29-L29</f>
        <v>-8201.35</v>
      </c>
      <c r="O29" s="154">
        <f>березень!Q31</f>
        <v>1500.00476</v>
      </c>
      <c r="P29" s="15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139169.66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31805.64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53537.01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4600.56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22305.83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6469.27999999997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264214.91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64.31</v>
      </c>
    </row>
    <row r="59" spans="1:3" ht="25.5">
      <c r="A59" s="83" t="s">
        <v>54</v>
      </c>
      <c r="B59" s="9">
        <f>D29</f>
        <v>0</v>
      </c>
      <c r="C59" s="9">
        <f>E29</f>
        <v>0.1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2017-03-21T08:44:03Z</dcterms:modified>
  <cp:category/>
  <cp:version/>
  <cp:contentType/>
  <cp:contentStatus/>
</cp:coreProperties>
</file>